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Сперанская\ГП Развитие СПО\ГП на 2022-2024\"/>
    </mc:Choice>
  </mc:AlternateContent>
  <bookViews>
    <workbookView xWindow="0" yWindow="0" windowWidth="28800" windowHeight="12000"/>
  </bookViews>
  <sheets>
    <sheet name="сводные ФЗ" sheetId="1" r:id="rId1"/>
  </sheets>
  <definedNames>
    <definedName name="Z_4FBDDA4C_9C50_46B5_80B9_2ABFA6B3F8C6_.wvu.Rows" localSheetId="0" hidden="1">'сводные ФЗ'!$77:$78</definedName>
    <definedName name="Z_7AB4C68F_1C22_48DA_9E01_F95B99710324_.wvu.Rows" localSheetId="0" hidden="1">'сводные ФЗ'!$77:$78</definedName>
    <definedName name="_xlnm.Print_Titles" localSheetId="0">'сводные ФЗ'!$6:$9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12" i="1" l="1"/>
  <c r="J72" i="1" l="1"/>
  <c r="I27" i="1" l="1"/>
  <c r="I12" i="1" s="1"/>
  <c r="K12" i="1"/>
  <c r="L12" i="1"/>
  <c r="L78" i="1" l="1"/>
  <c r="K78" i="1"/>
  <c r="J78" i="1"/>
  <c r="I78" i="1"/>
  <c r="G78" i="1"/>
  <c r="F78" i="1"/>
  <c r="E78" i="1"/>
  <c r="D78" i="1"/>
  <c r="C78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B73" i="1" s="1"/>
  <c r="D73" i="1"/>
  <c r="C73" i="1"/>
  <c r="L72" i="1"/>
  <c r="H72" i="1"/>
  <c r="H78" i="1" s="1"/>
  <c r="G72" i="1"/>
  <c r="F72" i="1"/>
  <c r="E72" i="1"/>
  <c r="D72" i="1"/>
  <c r="L71" i="1"/>
  <c r="K71" i="1"/>
  <c r="J71" i="1"/>
  <c r="J56" i="1" s="1"/>
  <c r="J55" i="1" s="1"/>
  <c r="F71" i="1"/>
  <c r="E71" i="1"/>
  <c r="D71" i="1"/>
  <c r="D70" i="1" s="1"/>
  <c r="C71" i="1"/>
  <c r="F70" i="1"/>
  <c r="L64" i="1"/>
  <c r="K64" i="1"/>
  <c r="J64" i="1"/>
  <c r="J59" i="1" s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K57" i="1" s="1"/>
  <c r="J62" i="1"/>
  <c r="I62" i="1"/>
  <c r="H62" i="1"/>
  <c r="G62" i="1"/>
  <c r="F62" i="1"/>
  <c r="E62" i="1"/>
  <c r="D62" i="1"/>
  <c r="C62" i="1"/>
  <c r="B62" i="1" s="1"/>
  <c r="L61" i="1"/>
  <c r="L56" i="1" s="1"/>
  <c r="K61" i="1"/>
  <c r="J61" i="1"/>
  <c r="J60" i="1" s="1"/>
  <c r="I61" i="1"/>
  <c r="I56" i="1" s="1"/>
  <c r="H61" i="1"/>
  <c r="G61" i="1"/>
  <c r="F61" i="1"/>
  <c r="F60" i="1" s="1"/>
  <c r="E61" i="1"/>
  <c r="E60" i="1" s="1"/>
  <c r="D61" i="1"/>
  <c r="C61" i="1"/>
  <c r="B61" i="1" s="1"/>
  <c r="I60" i="1"/>
  <c r="H59" i="1"/>
  <c r="C58" i="1"/>
  <c r="B58" i="1"/>
  <c r="J57" i="1"/>
  <c r="F56" i="1"/>
  <c r="F55" i="1" s="1"/>
  <c r="B39" i="1"/>
  <c r="L38" i="1"/>
  <c r="K38" i="1"/>
  <c r="J38" i="1"/>
  <c r="J34" i="1" s="1"/>
  <c r="J33" i="1" s="1"/>
  <c r="I38" i="1"/>
  <c r="H38" i="1"/>
  <c r="G38" i="1"/>
  <c r="F38" i="1"/>
  <c r="E38" i="1"/>
  <c r="D38" i="1"/>
  <c r="C38" i="1"/>
  <c r="B37" i="1"/>
  <c r="B36" i="1"/>
  <c r="B35" i="1"/>
  <c r="I34" i="1"/>
  <c r="H33" i="1"/>
  <c r="B31" i="1"/>
  <c r="B30" i="1"/>
  <c r="B29" i="1"/>
  <c r="K72" i="1"/>
  <c r="I72" i="1"/>
  <c r="I57" i="1" s="1"/>
  <c r="C28" i="1"/>
  <c r="C72" i="1" s="1"/>
  <c r="I71" i="1"/>
  <c r="H27" i="1"/>
  <c r="H71" i="1" s="1"/>
  <c r="G27" i="1"/>
  <c r="G71" i="1" s="1"/>
  <c r="G70" i="1" s="1"/>
  <c r="L26" i="1"/>
  <c r="K26" i="1"/>
  <c r="J26" i="1"/>
  <c r="G26" i="1"/>
  <c r="F26" i="1"/>
  <c r="E26" i="1"/>
  <c r="D26" i="1"/>
  <c r="L16" i="1"/>
  <c r="K16" i="1"/>
  <c r="J16" i="1"/>
  <c r="I16" i="1"/>
  <c r="H16" i="1"/>
  <c r="G16" i="1"/>
  <c r="F16" i="1"/>
  <c r="E16" i="1"/>
  <c r="D16" i="1"/>
  <c r="B16" i="1" s="1"/>
  <c r="C16" i="1"/>
  <c r="L15" i="1"/>
  <c r="K15" i="1"/>
  <c r="J15" i="1"/>
  <c r="I15" i="1"/>
  <c r="H15" i="1"/>
  <c r="G15" i="1"/>
  <c r="G11" i="1" s="1"/>
  <c r="F15" i="1"/>
  <c r="E15" i="1"/>
  <c r="D15" i="1"/>
  <c r="C15" i="1"/>
  <c r="L14" i="1"/>
  <c r="K14" i="1"/>
  <c r="J14" i="1"/>
  <c r="I14" i="1"/>
  <c r="H14" i="1"/>
  <c r="G14" i="1"/>
  <c r="F14" i="1"/>
  <c r="E14" i="1"/>
  <c r="E11" i="1" s="1"/>
  <c r="D14" i="1"/>
  <c r="C14" i="1"/>
  <c r="B14" i="1" s="1"/>
  <c r="L13" i="1"/>
  <c r="K13" i="1"/>
  <c r="J13" i="1"/>
  <c r="I13" i="1"/>
  <c r="H13" i="1"/>
  <c r="H11" i="1" s="1"/>
  <c r="H12" i="1"/>
  <c r="G12" i="1"/>
  <c r="F12" i="1"/>
  <c r="F11" i="1" s="1"/>
  <c r="E12" i="1"/>
  <c r="D12" i="1"/>
  <c r="D11" i="1" s="1"/>
  <c r="C12" i="1"/>
  <c r="K11" i="1"/>
  <c r="K59" i="1" l="1"/>
  <c r="B12" i="1"/>
  <c r="C26" i="1"/>
  <c r="B38" i="1"/>
  <c r="D60" i="1"/>
  <c r="H60" i="1"/>
  <c r="L60" i="1"/>
  <c r="L57" i="1"/>
  <c r="L55" i="1" s="1"/>
  <c r="E70" i="1"/>
  <c r="L59" i="1"/>
  <c r="C59" i="1"/>
  <c r="B59" i="1" s="1"/>
  <c r="B33" i="1"/>
  <c r="C57" i="1"/>
  <c r="C60" i="1"/>
  <c r="G60" i="1"/>
  <c r="K60" i="1"/>
  <c r="K56" i="1"/>
  <c r="B63" i="1"/>
  <c r="B64" i="1"/>
  <c r="L70" i="1"/>
  <c r="C13" i="1"/>
  <c r="C11" i="1" s="1"/>
  <c r="I33" i="1"/>
  <c r="B34" i="1"/>
  <c r="E56" i="1"/>
  <c r="E55" i="1" s="1"/>
  <c r="J70" i="1"/>
  <c r="I59" i="1"/>
  <c r="B75" i="1"/>
  <c r="B15" i="1"/>
  <c r="B74" i="1"/>
  <c r="B13" i="1"/>
  <c r="B72" i="1"/>
  <c r="J11" i="1"/>
  <c r="L11" i="1"/>
  <c r="I70" i="1"/>
  <c r="B71" i="1"/>
  <c r="B60" i="1"/>
  <c r="K70" i="1"/>
  <c r="H70" i="1"/>
  <c r="H56" i="1"/>
  <c r="H26" i="1"/>
  <c r="B27" i="1"/>
  <c r="B28" i="1"/>
  <c r="C56" i="1"/>
  <c r="B56" i="1" s="1"/>
  <c r="G56" i="1"/>
  <c r="G55" i="1" s="1"/>
  <c r="K55" i="1"/>
  <c r="H57" i="1"/>
  <c r="C70" i="1"/>
  <c r="I11" i="1"/>
  <c r="D56" i="1"/>
  <c r="D55" i="1" s="1"/>
  <c r="B26" i="1" l="1"/>
  <c r="B57" i="1"/>
  <c r="I55" i="1"/>
  <c r="B11" i="1"/>
  <c r="H55" i="1"/>
  <c r="B70" i="1"/>
  <c r="C55" i="1"/>
  <c r="B55" i="1" s="1"/>
</calcChain>
</file>

<file path=xl/sharedStrings.xml><?xml version="1.0" encoding="utf-8"?>
<sst xmlns="http://schemas.openxmlformats.org/spreadsheetml/2006/main" count="97" uniqueCount="39">
  <si>
    <t>СВОДНЫЕ ФИНАНСОВЫЕ ЗАТРАТЫ</t>
  </si>
  <si>
    <t>государственной программы Новосибирской области «Региональная программа развития</t>
  </si>
  <si>
    <t>среднего профессионального образования Новосибирской области»</t>
  </si>
  <si>
    <t>Источники и направления расходов в разрезе государственных заказчиков программы (главных распорядителей бюджетных средств), кураторов налоговых расходов)</t>
  </si>
  <si>
    <t>Ресурсное обеспечение</t>
  </si>
  <si>
    <t>Примечание</t>
  </si>
  <si>
    <t>Всего:</t>
  </si>
  <si>
    <t>по годам реализации, тыс. руб.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</si>
  <si>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</si>
  <si>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</si>
  <si>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</si>
  <si>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</si>
  <si>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</si>
  <si>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</si>
  <si>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</si>
  <si>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</si>
  <si>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</si>
  <si>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</si>
  <si>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Министерство образования Новосибирской области</t>
  </si>
  <si>
    <t xml:space="preserve">Всего финансовых затрат, в том числе из: </t>
  </si>
  <si>
    <t xml:space="preserve">областного бюджета  </t>
  </si>
  <si>
    <t>федерального бюджета</t>
  </si>
  <si>
    <t xml:space="preserve">местных бюджетов* </t>
  </si>
  <si>
    <t>внебюджетных источников*</t>
  </si>
  <si>
    <t xml:space="preserve">Капитальные вложения, в том числе из: </t>
  </si>
  <si>
    <t>местных бюджетов *</t>
  </si>
  <si>
    <t>внебюджетных источников *</t>
  </si>
  <si>
    <t xml:space="preserve">НИОКР**,  в том числе из: </t>
  </si>
  <si>
    <t xml:space="preserve">местных бюджетов * </t>
  </si>
  <si>
    <t xml:space="preserve">Прочие расходы,  в том числе из: </t>
  </si>
  <si>
    <t>Всего налоговых расходов</t>
  </si>
  <si>
    <t>Министерство строительства Новосибирской области</t>
  </si>
  <si>
    <t>ВСЕГО ПО ПРОГРАММЕ:</t>
  </si>
  <si>
    <t xml:space="preserve">федерального бюджета </t>
  </si>
  <si>
    <t xml:space="preserve">НИОКР,  в том числе из: </t>
  </si>
  <si>
    <t>-</t>
  </si>
  <si>
    <t>ОБ проверка</t>
  </si>
  <si>
    <r>
      <t xml:space="preserve">Сводные финансовые затраты
 </t>
    </r>
    <r>
      <rPr>
        <sz val="11"/>
        <color theme="1"/>
        <rFont val="Times New Roman"/>
        <family val="1"/>
        <charset val="204"/>
      </rPr>
      <t>государственной программы Новосибирской области «Региональная программа развития среднего профессионального образования Новосибирской области»</t>
    </r>
  </si>
  <si>
    <t xml:space="preserve">Приложение № 2
к постановлению
Правительства Новосибирской области
от ________ N ______
Приложение № 3
к государственной программе
Новосибирской области «Региональная
программа развития среднего профессионального
образования Новосибирской области»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</si>
</sst>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4" xfId="1" applyBorder="1" applyAlignment="1">
      <alignment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0" borderId="11" xfId="0" applyNumberFormat="1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8" fillId="0" borderId="0" xfId="0" applyFont="1"/>
    <xf numFmtId="4" fontId="8" fillId="0" borderId="0" xfId="0" applyNumberFormat="1" applyFont="1"/>
    <xf numFmtId="164" fontId="8" fillId="0" borderId="0" xfId="0" applyNumberFormat="1" applyFont="1" applyFill="1"/>
    <xf numFmtId="4" fontId="8" fillId="0" borderId="0" xfId="0" applyNumberFormat="1" applyFont="1" applyFill="1"/>
    <xf numFmtId="0" fontId="9" fillId="0" borderId="0" xfId="0" applyFont="1" applyFill="1"/>
    <xf numFmtId="4" fontId="10" fillId="0" borderId="0" xfId="0" applyNumberFormat="1" applyFont="1"/>
    <xf numFmtId="4" fontId="10" fillId="0" borderId="0" xfId="0" applyNumberFormat="1" applyFont="1" applyFill="1"/>
    <xf numFmtId="4" fontId="0" fillId="0" borderId="0" xfId="0" applyNumberFormat="1" applyFill="1"/>
    <xf numFmtId="4" fontId="0" fillId="0" borderId="0" xfId="0" applyNumberFormat="1"/>
    <xf numFmtId="0" fontId="6" fillId="0" borderId="0" xfId="0" applyFont="1" applyFill="1" applyBorder="1" applyAlignment="1">
      <alignment horizontal="right" vertical="top" wrapText="1"/>
    </xf>
    <xf numFmtId="0" fontId="12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7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12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2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1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6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11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5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10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4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Relationship Id="rId9" Type="http://schemas.openxmlformats.org/officeDocument/2006/relationships/hyperlink" Target="file:///C:\Users\soal\AppData\Local\Temp\uploader\&#1056;&#1040;&#1041;&#1054;&#1058;&#1040;%20&#1085;&#1072;%20&#1074;&#1099;&#1093;&#1086;&#1076;&#1085;&#1099;&#1077;\&#1043;&#1055;%20&#1087;&#1086;&#1076;%20440-&#1054;&#1047;\&#1055;&#1072;&#1087;&#1082;&#1080;_&#1054;&#1090;&#1076;&#1077;&#1083;&#1086;&#1074;\&#1060;&#1080;&#1085;&#1072;&#1085;&#1089;&#1086;&#1074;&#1099;&#1081;\&#1047;&#1072;&#1081;&#1094;&#1077;&#1074;&#1072;%20&#1044;.&#1052;\&#1043;&#1055;_&#1056;&#1077;&#1075;&#1080;&#1086;&#1085;&#1072;&#1083;&#1100;&#1085;&#1072;&#1103;%20&#1087;&#1088;&#1086;&#1075;&#1088;&#1072;&#1084;&#1084;&#1072;%20&#1088;&#1072;&#1079;&#1074;&#1080;&#1090;&#1080;&#1103;%20&#1057;&#1055;&#1054;%202015-2020\Microsoft\Windows\Temporary%20Internet%20Files\Content.MSO\B89AF021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Q80"/>
  <sheetViews>
    <sheetView tabSelected="1" topLeftCell="A4" zoomScaleNormal="100" workbookViewId="0">
      <pane ySplit="6" topLeftCell="A61" activePane="bottomLeft" state="frozen"/>
      <selection activeCell="A4" sqref="A4"/>
      <selection pane="bottomLeft" activeCell="I81" sqref="I81"/>
    </sheetView>
  </sheetViews>
  <sheetFormatPr defaultRowHeight="15" x14ac:dyDescent="0.25"/>
  <cols>
    <col min="1" max="1" width="48.140625" customWidth="1"/>
    <col min="2" max="2" width="11.7109375" bestFit="1" customWidth="1"/>
    <col min="3" max="3" width="9.5703125" customWidth="1"/>
    <col min="4" max="4" width="10" bestFit="1" customWidth="1"/>
    <col min="5" max="5" width="9.7109375" customWidth="1"/>
    <col min="6" max="7" width="10" bestFit="1" customWidth="1"/>
    <col min="8" max="8" width="9.140625" style="2" bestFit="1" customWidth="1"/>
    <col min="9" max="10" width="10" style="2" bestFit="1" customWidth="1"/>
    <col min="11" max="12" width="9.140625" style="2" bestFit="1" customWidth="1"/>
    <col min="13" max="13" width="29.85546875" style="2" customWidth="1"/>
    <col min="14" max="17" width="11.42578125" bestFit="1" customWidth="1"/>
  </cols>
  <sheetData>
    <row r="1" spans="1:13" ht="18.75" x14ac:dyDescent="0.25">
      <c r="A1" s="1"/>
      <c r="E1" s="1" t="s">
        <v>0</v>
      </c>
    </row>
    <row r="2" spans="1:13" ht="18.75" x14ac:dyDescent="0.25">
      <c r="A2" s="1"/>
      <c r="E2" s="1" t="s">
        <v>1</v>
      </c>
    </row>
    <row r="3" spans="1:13" ht="18.75" x14ac:dyDescent="0.25">
      <c r="A3" s="1"/>
      <c r="E3" s="1" t="s">
        <v>2</v>
      </c>
    </row>
    <row r="4" spans="1:13" ht="134.25" customHeight="1" x14ac:dyDescent="0.25">
      <c r="K4" s="47" t="s">
        <v>38</v>
      </c>
      <c r="L4" s="47"/>
      <c r="M4" s="47"/>
    </row>
    <row r="5" spans="1:13" ht="48" customHeight="1" thickBot="1" x14ac:dyDescent="0.3">
      <c r="A5" s="48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56" t="s">
        <v>3</v>
      </c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9" t="s">
        <v>5</v>
      </c>
    </row>
    <row r="7" spans="1:13" ht="15" customHeight="1" x14ac:dyDescent="0.25">
      <c r="A7" s="57"/>
      <c r="B7" s="61" t="s">
        <v>6</v>
      </c>
      <c r="C7" s="63" t="s">
        <v>7</v>
      </c>
      <c r="D7" s="64"/>
      <c r="E7" s="64"/>
      <c r="F7" s="64"/>
      <c r="G7" s="64"/>
      <c r="H7" s="64"/>
      <c r="I7" s="64"/>
      <c r="J7" s="64"/>
      <c r="K7" s="64"/>
      <c r="L7" s="65"/>
      <c r="M7" s="60"/>
    </row>
    <row r="8" spans="1:13" ht="23.25" customHeight="1" x14ac:dyDescent="0.25">
      <c r="A8" s="57"/>
      <c r="B8" s="62"/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5"/>
    </row>
    <row r="9" spans="1:13" x14ac:dyDescent="0.25">
      <c r="A9" s="6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7">
        <v>13</v>
      </c>
    </row>
    <row r="10" spans="1:13" ht="15.75" thickBot="1" x14ac:dyDescent="0.3">
      <c r="A10" s="66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8"/>
    </row>
    <row r="11" spans="1:13" x14ac:dyDescent="0.25">
      <c r="A11" s="8" t="s">
        <v>19</v>
      </c>
      <c r="B11" s="9">
        <f>SUM(C11:L11)</f>
        <v>35939887.540939994</v>
      </c>
      <c r="C11" s="10">
        <f t="shared" ref="C11:L11" si="0">C13+C12+C14+C15</f>
        <v>2515897.4</v>
      </c>
      <c r="D11" s="10">
        <f t="shared" si="0"/>
        <v>2596816.6</v>
      </c>
      <c r="E11" s="10">
        <f t="shared" si="0"/>
        <v>2957370.5</v>
      </c>
      <c r="F11" s="10">
        <f t="shared" si="0"/>
        <v>3022841.8000000003</v>
      </c>
      <c r="G11" s="10">
        <f t="shared" si="0"/>
        <v>3375457.6</v>
      </c>
      <c r="H11" s="10">
        <f t="shared" si="0"/>
        <v>3666312.23</v>
      </c>
      <c r="I11" s="10">
        <f t="shared" si="0"/>
        <v>3907899.03094</v>
      </c>
      <c r="J11" s="10">
        <f t="shared" si="0"/>
        <v>4706126.5799999991</v>
      </c>
      <c r="K11" s="10">
        <f t="shared" si="0"/>
        <v>4503814.4000000004</v>
      </c>
      <c r="L11" s="10">
        <f t="shared" si="0"/>
        <v>4687351.4000000004</v>
      </c>
      <c r="M11" s="11"/>
    </row>
    <row r="12" spans="1:13" x14ac:dyDescent="0.25">
      <c r="A12" s="12" t="s">
        <v>20</v>
      </c>
      <c r="B12" s="13">
        <f>SUM(C12:L12)</f>
        <v>34385172.110939994</v>
      </c>
      <c r="C12" s="13">
        <f t="shared" ref="C12:L12" si="1">C17+C22+C27</f>
        <v>2445897.4</v>
      </c>
      <c r="D12" s="13">
        <f t="shared" si="1"/>
        <v>2507287</v>
      </c>
      <c r="E12" s="13">
        <f t="shared" si="1"/>
        <v>2879389.5</v>
      </c>
      <c r="F12" s="13">
        <f t="shared" si="1"/>
        <v>2915496.7</v>
      </c>
      <c r="G12" s="13">
        <f t="shared" si="1"/>
        <v>3305457.6</v>
      </c>
      <c r="H12" s="14">
        <f t="shared" si="1"/>
        <v>3477400.2</v>
      </c>
      <c r="I12" s="14">
        <f>I17+I22+I27</f>
        <v>3714137.7309400002</v>
      </c>
      <c r="J12" s="14">
        <f>J17+J22+J27</f>
        <v>4466409.2799999993</v>
      </c>
      <c r="K12" s="14">
        <f t="shared" si="1"/>
        <v>4250810.2</v>
      </c>
      <c r="L12" s="14">
        <f t="shared" si="1"/>
        <v>4422886.5</v>
      </c>
      <c r="M12" s="5"/>
    </row>
    <row r="13" spans="1:13" x14ac:dyDescent="0.25">
      <c r="A13" s="15" t="s">
        <v>21</v>
      </c>
      <c r="B13" s="13">
        <f>SUM(C13:L13)</f>
        <v>760851.29999999993</v>
      </c>
      <c r="C13" s="13">
        <f>C18+C28</f>
        <v>0</v>
      </c>
      <c r="D13" s="13">
        <v>19529.599999999999</v>
      </c>
      <c r="E13" s="13">
        <v>7981</v>
      </c>
      <c r="F13" s="13">
        <v>37345.1</v>
      </c>
      <c r="G13" s="13">
        <v>0</v>
      </c>
      <c r="H13" s="14">
        <f t="shared" ref="H13:L15" si="2">H18+H28</f>
        <v>55211.8</v>
      </c>
      <c r="I13" s="14">
        <f>I18+I28</f>
        <v>38497.4</v>
      </c>
      <c r="J13" s="14">
        <f t="shared" si="2"/>
        <v>196417.3</v>
      </c>
      <c r="K13" s="14">
        <f t="shared" si="2"/>
        <v>197104.2</v>
      </c>
      <c r="L13" s="14">
        <f t="shared" si="2"/>
        <v>208764.9</v>
      </c>
      <c r="M13" s="5"/>
    </row>
    <row r="14" spans="1:13" x14ac:dyDescent="0.25">
      <c r="A14" s="16" t="s">
        <v>22</v>
      </c>
      <c r="B14" s="13">
        <f t="shared" ref="B14:B16" si="3">SUM(C14:L14)</f>
        <v>0</v>
      </c>
      <c r="C14" s="13">
        <f>C19+C29</f>
        <v>0</v>
      </c>
      <c r="D14" s="13">
        <f t="shared" ref="D14:G15" si="4">D19+D29</f>
        <v>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5"/>
    </row>
    <row r="15" spans="1:13" x14ac:dyDescent="0.25">
      <c r="A15" s="16" t="s">
        <v>23</v>
      </c>
      <c r="B15" s="13">
        <f t="shared" si="3"/>
        <v>793864.13</v>
      </c>
      <c r="C15" s="13">
        <f>C20+C30</f>
        <v>70000</v>
      </c>
      <c r="D15" s="13">
        <f t="shared" si="4"/>
        <v>70000</v>
      </c>
      <c r="E15" s="13">
        <f t="shared" si="4"/>
        <v>70000</v>
      </c>
      <c r="F15" s="13">
        <f t="shared" si="4"/>
        <v>70000</v>
      </c>
      <c r="G15" s="13">
        <f t="shared" si="4"/>
        <v>70000</v>
      </c>
      <c r="H15" s="14">
        <f t="shared" si="2"/>
        <v>133700.23000000001</v>
      </c>
      <c r="I15" s="14">
        <f t="shared" si="2"/>
        <v>155263.9</v>
      </c>
      <c r="J15" s="14">
        <f t="shared" si="2"/>
        <v>43300</v>
      </c>
      <c r="K15" s="14">
        <f t="shared" si="2"/>
        <v>55900</v>
      </c>
      <c r="L15" s="14">
        <f t="shared" si="2"/>
        <v>55700</v>
      </c>
      <c r="M15" s="5"/>
    </row>
    <row r="16" spans="1:13" x14ac:dyDescent="0.25">
      <c r="A16" s="16" t="s">
        <v>24</v>
      </c>
      <c r="B16" s="13">
        <f t="shared" si="3"/>
        <v>0</v>
      </c>
      <c r="C16" s="13">
        <f t="shared" ref="C16:L16" si="5">C21+C32</f>
        <v>0</v>
      </c>
      <c r="D16" s="13">
        <f t="shared" si="5"/>
        <v>0</v>
      </c>
      <c r="E16" s="13">
        <f t="shared" si="5"/>
        <v>0</v>
      </c>
      <c r="F16" s="13">
        <f t="shared" si="5"/>
        <v>0</v>
      </c>
      <c r="G16" s="13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5"/>
    </row>
    <row r="17" spans="1:13" x14ac:dyDescent="0.25">
      <c r="A17" s="12" t="s">
        <v>20</v>
      </c>
      <c r="B17" s="17"/>
      <c r="C17" s="17"/>
      <c r="D17" s="17"/>
      <c r="E17" s="17"/>
      <c r="F17" s="17"/>
      <c r="G17" s="17"/>
      <c r="H17" s="18"/>
      <c r="I17" s="4"/>
      <c r="J17" s="4"/>
      <c r="K17" s="4"/>
      <c r="L17" s="4"/>
      <c r="M17" s="5"/>
    </row>
    <row r="18" spans="1:13" x14ac:dyDescent="0.25">
      <c r="A18" s="16" t="s">
        <v>21</v>
      </c>
      <c r="B18" s="17"/>
      <c r="C18" s="17"/>
      <c r="D18" s="17"/>
      <c r="E18" s="17"/>
      <c r="F18" s="17"/>
      <c r="G18" s="17"/>
      <c r="H18" s="18"/>
      <c r="I18" s="4"/>
      <c r="J18" s="4"/>
      <c r="K18" s="4"/>
      <c r="L18" s="4"/>
      <c r="M18" s="5"/>
    </row>
    <row r="19" spans="1:13" x14ac:dyDescent="0.25">
      <c r="A19" s="16" t="s">
        <v>25</v>
      </c>
      <c r="B19" s="17"/>
      <c r="C19" s="17"/>
      <c r="D19" s="17"/>
      <c r="E19" s="17"/>
      <c r="F19" s="17"/>
      <c r="G19" s="17"/>
      <c r="H19" s="18"/>
      <c r="I19" s="4"/>
      <c r="J19" s="4"/>
      <c r="K19" s="4"/>
      <c r="L19" s="4"/>
      <c r="M19" s="5"/>
    </row>
    <row r="20" spans="1:13" x14ac:dyDescent="0.25">
      <c r="A20" s="16" t="s">
        <v>26</v>
      </c>
      <c r="B20" s="17"/>
      <c r="C20" s="17"/>
      <c r="D20" s="17"/>
      <c r="E20" s="17"/>
      <c r="F20" s="17"/>
      <c r="G20" s="17"/>
      <c r="H20" s="18"/>
      <c r="I20" s="4"/>
      <c r="J20" s="4"/>
      <c r="K20" s="4"/>
      <c r="L20" s="4"/>
      <c r="M20" s="5"/>
    </row>
    <row r="21" spans="1:13" x14ac:dyDescent="0.25">
      <c r="A21" s="16" t="s">
        <v>27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5"/>
    </row>
    <row r="22" spans="1:13" x14ac:dyDescent="0.25">
      <c r="A22" s="12" t="s">
        <v>20</v>
      </c>
      <c r="B22" s="17"/>
      <c r="C22" s="17"/>
      <c r="D22" s="17"/>
      <c r="E22" s="17"/>
      <c r="F22" s="17"/>
      <c r="G22" s="17"/>
      <c r="H22" s="18"/>
      <c r="I22" s="4"/>
      <c r="J22" s="4"/>
      <c r="K22" s="4"/>
      <c r="L22" s="4"/>
      <c r="M22" s="5"/>
    </row>
    <row r="23" spans="1:13" x14ac:dyDescent="0.25">
      <c r="A23" s="16" t="s">
        <v>21</v>
      </c>
      <c r="B23" s="17"/>
      <c r="C23" s="17"/>
      <c r="D23" s="17"/>
      <c r="E23" s="17"/>
      <c r="F23" s="17"/>
      <c r="G23" s="17"/>
      <c r="H23" s="18"/>
      <c r="I23" s="4"/>
      <c r="J23" s="4"/>
      <c r="K23" s="4"/>
      <c r="L23" s="4"/>
      <c r="M23" s="5"/>
    </row>
    <row r="24" spans="1:13" x14ac:dyDescent="0.25">
      <c r="A24" s="16" t="s">
        <v>28</v>
      </c>
      <c r="B24" s="17"/>
      <c r="C24" s="17"/>
      <c r="D24" s="17"/>
      <c r="E24" s="17"/>
      <c r="F24" s="17"/>
      <c r="G24" s="17"/>
      <c r="H24" s="18"/>
      <c r="I24" s="4"/>
      <c r="J24" s="4"/>
      <c r="K24" s="4"/>
      <c r="L24" s="4"/>
      <c r="M24" s="5"/>
    </row>
    <row r="25" spans="1:13" x14ac:dyDescent="0.25">
      <c r="A25" s="16" t="s">
        <v>26</v>
      </c>
      <c r="B25" s="17"/>
      <c r="C25" s="17"/>
      <c r="D25" s="17"/>
      <c r="E25" s="17"/>
      <c r="F25" s="17"/>
      <c r="G25" s="17"/>
      <c r="H25" s="18"/>
      <c r="I25" s="4"/>
      <c r="J25" s="4"/>
      <c r="K25" s="4"/>
      <c r="L25" s="4"/>
      <c r="M25" s="5"/>
    </row>
    <row r="26" spans="1:13" x14ac:dyDescent="0.25">
      <c r="A26" s="16" t="s">
        <v>29</v>
      </c>
      <c r="B26" s="13">
        <f t="shared" ref="B26:B31" si="6">SUM(C26:L26)</f>
        <v>35939887.540939994</v>
      </c>
      <c r="C26" s="13">
        <f t="shared" ref="C26:L26" si="7">C28+C27+C29+C30</f>
        <v>2515897.4</v>
      </c>
      <c r="D26" s="13">
        <f t="shared" si="7"/>
        <v>2596816.6</v>
      </c>
      <c r="E26" s="13">
        <f t="shared" si="7"/>
        <v>2957370.5</v>
      </c>
      <c r="F26" s="13">
        <f t="shared" si="7"/>
        <v>3022841.8000000003</v>
      </c>
      <c r="G26" s="13">
        <f t="shared" si="7"/>
        <v>3375457.6</v>
      </c>
      <c r="H26" s="14">
        <f t="shared" si="7"/>
        <v>3666312.23</v>
      </c>
      <c r="I26" s="13">
        <f>I28+I27+I29+I30</f>
        <v>3907899.03094</v>
      </c>
      <c r="J26" s="13">
        <f t="shared" si="7"/>
        <v>4706126.5799999991</v>
      </c>
      <c r="K26" s="13">
        <f t="shared" si="7"/>
        <v>4503814.4000000004</v>
      </c>
      <c r="L26" s="13">
        <f t="shared" si="7"/>
        <v>4687351.4000000004</v>
      </c>
      <c r="M26" s="7"/>
    </row>
    <row r="27" spans="1:13" x14ac:dyDescent="0.25">
      <c r="A27" s="12" t="s">
        <v>20</v>
      </c>
      <c r="B27" s="13">
        <f>SUM(C27:L27)</f>
        <v>34385172.110939994</v>
      </c>
      <c r="C27" s="13">
        <v>2445897.4</v>
      </c>
      <c r="D27" s="13">
        <v>2507287</v>
      </c>
      <c r="E27" s="13">
        <v>2879389.5</v>
      </c>
      <c r="F27" s="13">
        <v>2915496.7</v>
      </c>
      <c r="G27" s="13">
        <f>3305467.9-10.3</f>
        <v>3305457.6</v>
      </c>
      <c r="H27" s="14">
        <f>3477410.5-10.3</f>
        <v>3477400.2</v>
      </c>
      <c r="I27" s="14">
        <f>3714146.63094-8.9</f>
        <v>3714137.7309400002</v>
      </c>
      <c r="J27" s="14">
        <v>4466409.2799999993</v>
      </c>
      <c r="K27" s="14">
        <v>4250810.2</v>
      </c>
      <c r="L27" s="14">
        <v>4422886.5</v>
      </c>
      <c r="M27" s="21"/>
    </row>
    <row r="28" spans="1:13" x14ac:dyDescent="0.25">
      <c r="A28" s="16" t="s">
        <v>21</v>
      </c>
      <c r="B28" s="13">
        <f>SUM(C28:L28)</f>
        <v>760851.29999999993</v>
      </c>
      <c r="C28" s="13">
        <f>C33+C43</f>
        <v>0</v>
      </c>
      <c r="D28" s="13">
        <v>19529.599999999999</v>
      </c>
      <c r="E28" s="13">
        <v>7981</v>
      </c>
      <c r="F28" s="13">
        <v>37345.1</v>
      </c>
      <c r="G28" s="13">
        <v>0</v>
      </c>
      <c r="H28" s="14">
        <v>55211.8</v>
      </c>
      <c r="I28" s="14">
        <v>38497.4</v>
      </c>
      <c r="J28" s="14">
        <v>196417.3</v>
      </c>
      <c r="K28" s="14">
        <v>197104.2</v>
      </c>
      <c r="L28" s="14">
        <v>208764.9</v>
      </c>
      <c r="M28" s="7"/>
    </row>
    <row r="29" spans="1:13" x14ac:dyDescent="0.25">
      <c r="A29" s="16" t="s">
        <v>28</v>
      </c>
      <c r="B29" s="13">
        <f t="shared" si="6"/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7"/>
    </row>
    <row r="30" spans="1:13" x14ac:dyDescent="0.25">
      <c r="A30" s="16" t="s">
        <v>26</v>
      </c>
      <c r="B30" s="13">
        <f t="shared" si="6"/>
        <v>793864.13</v>
      </c>
      <c r="C30" s="13">
        <v>70000</v>
      </c>
      <c r="D30" s="13">
        <v>70000</v>
      </c>
      <c r="E30" s="13">
        <v>70000</v>
      </c>
      <c r="F30" s="13">
        <v>70000</v>
      </c>
      <c r="G30" s="13">
        <v>70000</v>
      </c>
      <c r="H30" s="14">
        <v>133700.23000000001</v>
      </c>
      <c r="I30" s="14">
        <v>155263.9</v>
      </c>
      <c r="J30" s="14">
        <v>43300</v>
      </c>
      <c r="K30" s="14">
        <v>55900</v>
      </c>
      <c r="L30" s="14">
        <v>55700</v>
      </c>
      <c r="M30" s="7"/>
    </row>
    <row r="31" spans="1:13" ht="15.75" thickBot="1" x14ac:dyDescent="0.3">
      <c r="A31" s="24" t="s">
        <v>30</v>
      </c>
      <c r="B31" s="25">
        <f t="shared" si="6"/>
        <v>1993.5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6">
        <v>500</v>
      </c>
      <c r="I31" s="26">
        <v>259.5</v>
      </c>
      <c r="J31" s="26">
        <v>416</v>
      </c>
      <c r="K31" s="26">
        <v>409</v>
      </c>
      <c r="L31" s="26">
        <v>409</v>
      </c>
      <c r="M31" s="27"/>
    </row>
    <row r="32" spans="1:13" ht="15.75" thickBot="1" x14ac:dyDescent="0.3">
      <c r="A32" s="50" t="s">
        <v>31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</row>
    <row r="33" spans="1:13" x14ac:dyDescent="0.25">
      <c r="A33" s="28" t="s">
        <v>19</v>
      </c>
      <c r="B33" s="9">
        <f>F33+G33+H33+I33+J33+K33+L33</f>
        <v>64137.3</v>
      </c>
      <c r="C33" s="9">
        <v>0</v>
      </c>
      <c r="D33" s="9">
        <v>0</v>
      </c>
      <c r="E33" s="9">
        <v>0</v>
      </c>
      <c r="F33" s="9">
        <v>4107.8</v>
      </c>
      <c r="G33" s="9">
        <v>10.3</v>
      </c>
      <c r="H33" s="10">
        <f>H34+H35+H36+H37</f>
        <v>10.3</v>
      </c>
      <c r="I33" s="10">
        <f>I34</f>
        <v>8.9</v>
      </c>
      <c r="J33" s="10">
        <f>J34+J35+J36+J37</f>
        <v>60000</v>
      </c>
      <c r="K33" s="10">
        <v>0</v>
      </c>
      <c r="L33" s="10">
        <v>0</v>
      </c>
      <c r="M33" s="29"/>
    </row>
    <row r="34" spans="1:13" x14ac:dyDescent="0.25">
      <c r="A34" s="12" t="s">
        <v>20</v>
      </c>
      <c r="B34" s="13">
        <f>F34+G34+H34+I34+J34+K34+L34</f>
        <v>64137.3</v>
      </c>
      <c r="C34" s="13">
        <v>0</v>
      </c>
      <c r="D34" s="13">
        <v>0</v>
      </c>
      <c r="E34" s="13">
        <v>0</v>
      </c>
      <c r="F34" s="13">
        <v>4107.8</v>
      </c>
      <c r="G34" s="13">
        <v>10.3</v>
      </c>
      <c r="H34" s="14">
        <v>10.3</v>
      </c>
      <c r="I34" s="14">
        <f>I39</f>
        <v>8.9</v>
      </c>
      <c r="J34" s="14">
        <f>J38</f>
        <v>60000</v>
      </c>
      <c r="K34" s="14">
        <v>0</v>
      </c>
      <c r="L34" s="14">
        <v>0</v>
      </c>
      <c r="M34" s="7"/>
    </row>
    <row r="35" spans="1:13" x14ac:dyDescent="0.25">
      <c r="A35" s="16" t="s">
        <v>21</v>
      </c>
      <c r="B35" s="13">
        <f>F35+G35</f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7"/>
    </row>
    <row r="36" spans="1:13" x14ac:dyDescent="0.25">
      <c r="A36" s="16" t="s">
        <v>28</v>
      </c>
      <c r="B36" s="13">
        <f>F36+G36</f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7"/>
    </row>
    <row r="37" spans="1:13" x14ac:dyDescent="0.25">
      <c r="A37" s="16" t="s">
        <v>26</v>
      </c>
      <c r="B37" s="13">
        <f>F37+G37</f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7"/>
    </row>
    <row r="38" spans="1:13" x14ac:dyDescent="0.25">
      <c r="A38" s="16" t="s">
        <v>24</v>
      </c>
      <c r="B38" s="13">
        <f>F38+G38+H38+I38+J38+K38+L38</f>
        <v>64137.3</v>
      </c>
      <c r="C38" s="13">
        <f t="shared" ref="C38:L38" si="8">C39+C40+C41+C42</f>
        <v>0</v>
      </c>
      <c r="D38" s="13">
        <f t="shared" si="8"/>
        <v>0</v>
      </c>
      <c r="E38" s="13">
        <f t="shared" si="8"/>
        <v>0</v>
      </c>
      <c r="F38" s="13">
        <f t="shared" si="8"/>
        <v>4107.8</v>
      </c>
      <c r="G38" s="13">
        <f t="shared" si="8"/>
        <v>10.3</v>
      </c>
      <c r="H38" s="13">
        <f t="shared" si="8"/>
        <v>10.3</v>
      </c>
      <c r="I38" s="13">
        <f t="shared" si="8"/>
        <v>8.9</v>
      </c>
      <c r="J38" s="13">
        <f t="shared" si="8"/>
        <v>60000</v>
      </c>
      <c r="K38" s="13">
        <f t="shared" si="8"/>
        <v>0</v>
      </c>
      <c r="L38" s="13">
        <f t="shared" si="8"/>
        <v>0</v>
      </c>
      <c r="M38" s="7"/>
    </row>
    <row r="39" spans="1:13" x14ac:dyDescent="0.25">
      <c r="A39" s="12" t="s">
        <v>20</v>
      </c>
      <c r="B39" s="13">
        <f>F39+G39+H39+I39+J39+K39+L39</f>
        <v>64137.3</v>
      </c>
      <c r="C39" s="13">
        <v>0</v>
      </c>
      <c r="D39" s="13">
        <v>0</v>
      </c>
      <c r="E39" s="13">
        <v>0</v>
      </c>
      <c r="F39" s="13">
        <v>4107.8</v>
      </c>
      <c r="G39" s="13">
        <v>10.3</v>
      </c>
      <c r="H39" s="14">
        <v>10.3</v>
      </c>
      <c r="I39" s="14">
        <v>8.9</v>
      </c>
      <c r="J39" s="14">
        <v>60000</v>
      </c>
      <c r="K39" s="14">
        <v>0</v>
      </c>
      <c r="L39" s="14">
        <v>0</v>
      </c>
      <c r="M39" s="7"/>
    </row>
    <row r="40" spans="1:13" x14ac:dyDescent="0.25">
      <c r="A40" s="16" t="s">
        <v>21</v>
      </c>
      <c r="B40" s="13"/>
      <c r="C40" s="13"/>
      <c r="D40" s="13"/>
      <c r="E40" s="13"/>
      <c r="F40" s="13"/>
      <c r="G40" s="13"/>
      <c r="H40" s="14"/>
      <c r="I40" s="14"/>
      <c r="J40" s="14"/>
      <c r="K40" s="14"/>
      <c r="L40" s="14"/>
      <c r="M40" s="7"/>
    </row>
    <row r="41" spans="1:13" x14ac:dyDescent="0.25">
      <c r="A41" s="16" t="s">
        <v>25</v>
      </c>
      <c r="B41" s="13"/>
      <c r="C41" s="13"/>
      <c r="D41" s="13"/>
      <c r="E41" s="13"/>
      <c r="F41" s="13"/>
      <c r="G41" s="13"/>
      <c r="H41" s="14"/>
      <c r="I41" s="14"/>
      <c r="J41" s="14"/>
      <c r="K41" s="14"/>
      <c r="L41" s="14"/>
      <c r="M41" s="7"/>
    </row>
    <row r="42" spans="1:13" x14ac:dyDescent="0.25">
      <c r="A42" s="16" t="s">
        <v>26</v>
      </c>
      <c r="B42" s="13"/>
      <c r="C42" s="13"/>
      <c r="D42" s="13"/>
      <c r="E42" s="13"/>
      <c r="F42" s="13"/>
      <c r="G42" s="13"/>
      <c r="H42" s="14"/>
      <c r="I42" s="14"/>
      <c r="J42" s="14"/>
      <c r="K42" s="14"/>
      <c r="L42" s="14"/>
      <c r="M42" s="7"/>
    </row>
    <row r="43" spans="1:13" x14ac:dyDescent="0.25">
      <c r="A43" s="16" t="s">
        <v>27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7"/>
    </row>
    <row r="44" spans="1:13" x14ac:dyDescent="0.25">
      <c r="A44" s="12" t="s">
        <v>20</v>
      </c>
      <c r="B44" s="3"/>
      <c r="C44" s="3"/>
      <c r="D44" s="3"/>
      <c r="E44" s="3"/>
      <c r="F44" s="3"/>
      <c r="G44" s="3"/>
      <c r="H44" s="4"/>
      <c r="I44" s="4"/>
      <c r="J44" s="4"/>
      <c r="K44" s="4"/>
      <c r="L44" s="4"/>
      <c r="M44" s="7"/>
    </row>
    <row r="45" spans="1:13" x14ac:dyDescent="0.25">
      <c r="A45" s="16" t="s">
        <v>21</v>
      </c>
      <c r="B45" s="3"/>
      <c r="C45" s="3"/>
      <c r="D45" s="3"/>
      <c r="E45" s="3"/>
      <c r="F45" s="3"/>
      <c r="G45" s="3"/>
      <c r="H45" s="4"/>
      <c r="I45" s="4"/>
      <c r="J45" s="4"/>
      <c r="K45" s="4"/>
      <c r="L45" s="4"/>
      <c r="M45" s="7"/>
    </row>
    <row r="46" spans="1:13" x14ac:dyDescent="0.25">
      <c r="A46" s="16" t="s">
        <v>28</v>
      </c>
      <c r="B46" s="3"/>
      <c r="C46" s="3"/>
      <c r="D46" s="3"/>
      <c r="E46" s="3"/>
      <c r="F46" s="3"/>
      <c r="G46" s="3"/>
      <c r="H46" s="4"/>
      <c r="I46" s="4"/>
      <c r="J46" s="4"/>
      <c r="K46" s="4"/>
      <c r="L46" s="4"/>
      <c r="M46" s="7"/>
    </row>
    <row r="47" spans="1:13" x14ac:dyDescent="0.25">
      <c r="A47" s="16" t="s">
        <v>26</v>
      </c>
      <c r="B47" s="3"/>
      <c r="C47" s="3"/>
      <c r="D47" s="3"/>
      <c r="E47" s="3"/>
      <c r="F47" s="3"/>
      <c r="G47" s="3"/>
      <c r="H47" s="4"/>
      <c r="I47" s="4"/>
      <c r="J47" s="4"/>
      <c r="K47" s="4"/>
      <c r="L47" s="4"/>
      <c r="M47" s="7"/>
    </row>
    <row r="48" spans="1:13" x14ac:dyDescent="0.25">
      <c r="A48" s="16" t="s">
        <v>29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7"/>
    </row>
    <row r="49" spans="1:17" x14ac:dyDescent="0.25">
      <c r="A49" s="12" t="s">
        <v>20</v>
      </c>
      <c r="B49" s="3"/>
      <c r="C49" s="3"/>
      <c r="D49" s="3"/>
      <c r="E49" s="3"/>
      <c r="F49" s="3"/>
      <c r="G49" s="3"/>
      <c r="H49" s="4"/>
      <c r="I49" s="4"/>
      <c r="J49" s="4"/>
      <c r="K49" s="4"/>
      <c r="L49" s="4"/>
      <c r="M49" s="7"/>
    </row>
    <row r="50" spans="1:17" x14ac:dyDescent="0.25">
      <c r="A50" s="16" t="s">
        <v>21</v>
      </c>
      <c r="B50" s="3"/>
      <c r="C50" s="3"/>
      <c r="D50" s="3"/>
      <c r="E50" s="3"/>
      <c r="F50" s="3"/>
      <c r="G50" s="3"/>
      <c r="H50" s="4"/>
      <c r="I50" s="4"/>
      <c r="J50" s="4"/>
      <c r="K50" s="4"/>
      <c r="L50" s="4"/>
      <c r="M50" s="7"/>
    </row>
    <row r="51" spans="1:17" x14ac:dyDescent="0.25">
      <c r="A51" s="16" t="s">
        <v>28</v>
      </c>
      <c r="B51" s="3"/>
      <c r="C51" s="3"/>
      <c r="D51" s="3"/>
      <c r="E51" s="3"/>
      <c r="F51" s="3"/>
      <c r="G51" s="3"/>
      <c r="H51" s="4"/>
      <c r="I51" s="4"/>
      <c r="J51" s="4"/>
      <c r="K51" s="4"/>
      <c r="L51" s="4"/>
      <c r="M51" s="7"/>
    </row>
    <row r="52" spans="1:17" x14ac:dyDescent="0.25">
      <c r="A52" s="16" t="s">
        <v>26</v>
      </c>
      <c r="B52" s="3"/>
      <c r="C52" s="3"/>
      <c r="D52" s="3"/>
      <c r="E52" s="3"/>
      <c r="F52" s="3"/>
      <c r="G52" s="3"/>
      <c r="H52" s="4"/>
      <c r="I52" s="4"/>
      <c r="J52" s="4"/>
      <c r="K52" s="4"/>
      <c r="L52" s="4"/>
      <c r="M52" s="7"/>
    </row>
    <row r="53" spans="1:17" ht="15.75" thickBot="1" x14ac:dyDescent="0.3">
      <c r="A53" s="24" t="s">
        <v>30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7"/>
    </row>
    <row r="54" spans="1:17" x14ac:dyDescent="0.25">
      <c r="A54" s="53" t="s">
        <v>32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5"/>
    </row>
    <row r="55" spans="1:17" x14ac:dyDescent="0.25">
      <c r="A55" s="16" t="s">
        <v>19</v>
      </c>
      <c r="B55" s="13">
        <f>C55+D55+E55+F55+G55+H55+I55+J55+K55+L55</f>
        <v>36004024.840939999</v>
      </c>
      <c r="C55" s="14">
        <f>C56+C57+C58+C59</f>
        <v>2515897.4</v>
      </c>
      <c r="D55" s="14">
        <f t="shared" ref="D55:L55" si="9">D56+D57+D58+D59</f>
        <v>2596816.6</v>
      </c>
      <c r="E55" s="14">
        <f t="shared" si="9"/>
        <v>2957370.5</v>
      </c>
      <c r="F55" s="14">
        <f t="shared" si="9"/>
        <v>3026949.6</v>
      </c>
      <c r="G55" s="14">
        <f t="shared" si="9"/>
        <v>3375467.9</v>
      </c>
      <c r="H55" s="14">
        <f>H56+H57+H58+H59</f>
        <v>3666322.53</v>
      </c>
      <c r="I55" s="14">
        <f t="shared" si="9"/>
        <v>3907907.9309399999</v>
      </c>
      <c r="J55" s="14">
        <f>J56+J57+J58+J59</f>
        <v>4766126.5799999991</v>
      </c>
      <c r="K55" s="14">
        <f t="shared" si="9"/>
        <v>4503814.4000000004</v>
      </c>
      <c r="L55" s="14">
        <f t="shared" si="9"/>
        <v>4687351.4000000004</v>
      </c>
      <c r="M55" s="5"/>
      <c r="N55" s="46"/>
      <c r="O55" s="46"/>
      <c r="P55" s="46"/>
      <c r="Q55" s="46"/>
    </row>
    <row r="56" spans="1:17" x14ac:dyDescent="0.25">
      <c r="A56" s="12" t="s">
        <v>20</v>
      </c>
      <c r="B56" s="13">
        <f>C56+D56+E56+F56+G56+H56+I56+J56+K56+L56</f>
        <v>34449309.410940006</v>
      </c>
      <c r="C56" s="13">
        <f t="shared" ref="C56:L56" si="10">C61+C71</f>
        <v>2445897.4</v>
      </c>
      <c r="D56" s="13">
        <f t="shared" si="10"/>
        <v>2507287</v>
      </c>
      <c r="E56" s="13">
        <f t="shared" si="10"/>
        <v>2879389.5</v>
      </c>
      <c r="F56" s="13">
        <f t="shared" si="10"/>
        <v>2919604.5</v>
      </c>
      <c r="G56" s="13">
        <f t="shared" si="10"/>
        <v>3305467.9</v>
      </c>
      <c r="H56" s="13">
        <f>H61+H71</f>
        <v>3477410.5</v>
      </c>
      <c r="I56" s="13">
        <f>I61+I71</f>
        <v>3714146.6309400001</v>
      </c>
      <c r="J56" s="13">
        <f t="shared" si="10"/>
        <v>4526409.2799999993</v>
      </c>
      <c r="K56" s="13">
        <f t="shared" si="10"/>
        <v>4250810.2</v>
      </c>
      <c r="L56" s="13">
        <f t="shared" si="10"/>
        <v>4422886.5</v>
      </c>
      <c r="M56" s="5"/>
      <c r="N56" s="46"/>
      <c r="O56" s="46"/>
      <c r="P56" s="46"/>
      <c r="Q56" s="46"/>
    </row>
    <row r="57" spans="1:17" x14ac:dyDescent="0.25">
      <c r="A57" s="16" t="s">
        <v>21</v>
      </c>
      <c r="B57" s="13">
        <f>C57+D57+E57+F57+G57+H57+I57+J57+K57+L57</f>
        <v>760851.29999999993</v>
      </c>
      <c r="C57" s="13">
        <f>C62+C72</f>
        <v>0</v>
      </c>
      <c r="D57" s="13">
        <v>19529.599999999999</v>
      </c>
      <c r="E57" s="13">
        <v>7981</v>
      </c>
      <c r="F57" s="13">
        <v>37345.1</v>
      </c>
      <c r="G57" s="13">
        <v>0</v>
      </c>
      <c r="H57" s="14">
        <f>H62+H67+H72</f>
        <v>55211.8</v>
      </c>
      <c r="I57" s="14">
        <f>I62+I67+I72</f>
        <v>38497.4</v>
      </c>
      <c r="J57" s="14">
        <f>J62+J67+J72</f>
        <v>196417.3</v>
      </c>
      <c r="K57" s="14">
        <f>K62+K67+K72</f>
        <v>197104.2</v>
      </c>
      <c r="L57" s="14">
        <f t="shared" ref="L57" si="11">L62+L67+L72</f>
        <v>208764.9</v>
      </c>
      <c r="M57" s="5"/>
      <c r="N57" s="46"/>
      <c r="O57" s="46"/>
      <c r="P57" s="46"/>
      <c r="Q57" s="46"/>
    </row>
    <row r="58" spans="1:17" x14ac:dyDescent="0.25">
      <c r="A58" s="16" t="s">
        <v>28</v>
      </c>
      <c r="B58" s="13">
        <f t="shared" ref="B58:B64" si="12">C58+D58+E58+F58+G58+H58+I58+J58+K58+L58</f>
        <v>0</v>
      </c>
      <c r="C58" s="13">
        <f>C63+C73</f>
        <v>0</v>
      </c>
      <c r="D58" s="13">
        <v>0</v>
      </c>
      <c r="E58" s="13">
        <v>0</v>
      </c>
      <c r="F58" s="13">
        <v>0</v>
      </c>
      <c r="G58" s="13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5"/>
      <c r="N58" s="46"/>
      <c r="O58" s="46"/>
      <c r="P58" s="46"/>
      <c r="Q58" s="46"/>
    </row>
    <row r="59" spans="1:17" x14ac:dyDescent="0.25">
      <c r="A59" s="16" t="s">
        <v>26</v>
      </c>
      <c r="B59" s="13">
        <f>C59+D59+E59+F59+G59+H59+I59+J59+K59+L59</f>
        <v>793864.13</v>
      </c>
      <c r="C59" s="13">
        <f>C64+C74</f>
        <v>70000</v>
      </c>
      <c r="D59" s="13">
        <v>70000</v>
      </c>
      <c r="E59" s="13">
        <v>70000</v>
      </c>
      <c r="F59" s="13">
        <v>70000</v>
      </c>
      <c r="G59" s="13">
        <v>70000</v>
      </c>
      <c r="H59" s="14">
        <f>H64+H69+H74</f>
        <v>133700.23000000001</v>
      </c>
      <c r="I59" s="14">
        <f>I64+I69+I74</f>
        <v>155263.9</v>
      </c>
      <c r="J59" s="14">
        <f>J64+J69+J74</f>
        <v>43300</v>
      </c>
      <c r="K59" s="14">
        <f>K64+K69+K74</f>
        <v>55900</v>
      </c>
      <c r="L59" s="14">
        <f>L64+L69+L74</f>
        <v>55700</v>
      </c>
      <c r="M59" s="5"/>
    </row>
    <row r="60" spans="1:17" x14ac:dyDescent="0.25">
      <c r="A60" s="16" t="s">
        <v>24</v>
      </c>
      <c r="B60" s="13">
        <f t="shared" si="12"/>
        <v>64137.3</v>
      </c>
      <c r="C60" s="13">
        <f t="shared" ref="C60:L60" si="13">C61+C62+C63+C64</f>
        <v>0</v>
      </c>
      <c r="D60" s="13">
        <f t="shared" si="13"/>
        <v>0</v>
      </c>
      <c r="E60" s="13">
        <f t="shared" si="13"/>
        <v>0</v>
      </c>
      <c r="F60" s="13">
        <f t="shared" si="13"/>
        <v>4107.8</v>
      </c>
      <c r="G60" s="13">
        <f t="shared" si="13"/>
        <v>10.3</v>
      </c>
      <c r="H60" s="13">
        <f t="shared" si="13"/>
        <v>10.3</v>
      </c>
      <c r="I60" s="13">
        <f t="shared" si="13"/>
        <v>8.9</v>
      </c>
      <c r="J60" s="13">
        <f t="shared" si="13"/>
        <v>60000</v>
      </c>
      <c r="K60" s="13">
        <f t="shared" si="13"/>
        <v>0</v>
      </c>
      <c r="L60" s="13">
        <f t="shared" si="13"/>
        <v>0</v>
      </c>
      <c r="M60" s="5"/>
    </row>
    <row r="61" spans="1:17" x14ac:dyDescent="0.25">
      <c r="A61" s="12" t="s">
        <v>20</v>
      </c>
      <c r="B61" s="13">
        <f t="shared" si="12"/>
        <v>64137.3</v>
      </c>
      <c r="C61" s="13">
        <f t="shared" ref="C61:L64" si="14">C17+C39</f>
        <v>0</v>
      </c>
      <c r="D61" s="13">
        <f t="shared" si="14"/>
        <v>0</v>
      </c>
      <c r="E61" s="13">
        <f t="shared" si="14"/>
        <v>0</v>
      </c>
      <c r="F61" s="13">
        <f t="shared" si="14"/>
        <v>4107.8</v>
      </c>
      <c r="G61" s="13">
        <f t="shared" si="14"/>
        <v>10.3</v>
      </c>
      <c r="H61" s="14">
        <f t="shared" si="14"/>
        <v>10.3</v>
      </c>
      <c r="I61" s="13">
        <f t="shared" si="14"/>
        <v>8.9</v>
      </c>
      <c r="J61" s="13">
        <f t="shared" si="14"/>
        <v>60000</v>
      </c>
      <c r="K61" s="13">
        <f t="shared" si="14"/>
        <v>0</v>
      </c>
      <c r="L61" s="13">
        <f t="shared" si="14"/>
        <v>0</v>
      </c>
      <c r="M61" s="5"/>
    </row>
    <row r="62" spans="1:17" x14ac:dyDescent="0.25">
      <c r="A62" s="16" t="s">
        <v>33</v>
      </c>
      <c r="B62" s="13">
        <f t="shared" si="12"/>
        <v>0</v>
      </c>
      <c r="C62" s="13">
        <f t="shared" si="14"/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4">
        <f t="shared" si="14"/>
        <v>0</v>
      </c>
      <c r="I62" s="14">
        <f t="shared" si="14"/>
        <v>0</v>
      </c>
      <c r="J62" s="14">
        <f t="shared" si="14"/>
        <v>0</v>
      </c>
      <c r="K62" s="14">
        <f t="shared" si="14"/>
        <v>0</v>
      </c>
      <c r="L62" s="14">
        <f t="shared" si="14"/>
        <v>0</v>
      </c>
      <c r="M62" s="5"/>
    </row>
    <row r="63" spans="1:17" x14ac:dyDescent="0.25">
      <c r="A63" s="16" t="s">
        <v>28</v>
      </c>
      <c r="B63" s="13">
        <f t="shared" si="12"/>
        <v>0</v>
      </c>
      <c r="C63" s="13">
        <f t="shared" si="14"/>
        <v>0</v>
      </c>
      <c r="D63" s="13">
        <f t="shared" si="14"/>
        <v>0</v>
      </c>
      <c r="E63" s="13">
        <f t="shared" si="14"/>
        <v>0</v>
      </c>
      <c r="F63" s="13">
        <f t="shared" si="14"/>
        <v>0</v>
      </c>
      <c r="G63" s="13">
        <f t="shared" si="14"/>
        <v>0</v>
      </c>
      <c r="H63" s="14">
        <f t="shared" si="14"/>
        <v>0</v>
      </c>
      <c r="I63" s="14">
        <f t="shared" si="14"/>
        <v>0</v>
      </c>
      <c r="J63" s="14">
        <f t="shared" si="14"/>
        <v>0</v>
      </c>
      <c r="K63" s="14">
        <f t="shared" si="14"/>
        <v>0</v>
      </c>
      <c r="L63" s="14">
        <f t="shared" si="14"/>
        <v>0</v>
      </c>
      <c r="M63" s="5"/>
    </row>
    <row r="64" spans="1:17" x14ac:dyDescent="0.25">
      <c r="A64" s="16" t="s">
        <v>26</v>
      </c>
      <c r="B64" s="13">
        <f t="shared" si="12"/>
        <v>0</v>
      </c>
      <c r="C64" s="13">
        <f t="shared" si="14"/>
        <v>0</v>
      </c>
      <c r="D64" s="13">
        <f t="shared" si="14"/>
        <v>0</v>
      </c>
      <c r="E64" s="13">
        <f t="shared" si="14"/>
        <v>0</v>
      </c>
      <c r="F64" s="13">
        <f t="shared" si="14"/>
        <v>0</v>
      </c>
      <c r="G64" s="13">
        <f t="shared" si="14"/>
        <v>0</v>
      </c>
      <c r="H64" s="14">
        <f t="shared" si="14"/>
        <v>0</v>
      </c>
      <c r="I64" s="14">
        <f t="shared" si="14"/>
        <v>0</v>
      </c>
      <c r="J64" s="14">
        <f t="shared" si="14"/>
        <v>0</v>
      </c>
      <c r="K64" s="14">
        <f t="shared" si="14"/>
        <v>0</v>
      </c>
      <c r="L64" s="14">
        <f t="shared" si="14"/>
        <v>0</v>
      </c>
      <c r="M64" s="5"/>
    </row>
    <row r="65" spans="1:13" x14ac:dyDescent="0.25">
      <c r="A65" s="16" t="s">
        <v>34</v>
      </c>
      <c r="B65" s="13" t="s">
        <v>35</v>
      </c>
      <c r="C65" s="13" t="s">
        <v>35</v>
      </c>
      <c r="D65" s="13" t="s">
        <v>35</v>
      </c>
      <c r="E65" s="13" t="s">
        <v>35</v>
      </c>
      <c r="F65" s="13" t="s">
        <v>35</v>
      </c>
      <c r="G65" s="13" t="s">
        <v>35</v>
      </c>
      <c r="H65" s="14" t="s">
        <v>35</v>
      </c>
      <c r="I65" s="14"/>
      <c r="J65" s="14"/>
      <c r="K65" s="14"/>
      <c r="L65" s="14"/>
      <c r="M65" s="5"/>
    </row>
    <row r="66" spans="1:13" x14ac:dyDescent="0.25">
      <c r="A66" s="12" t="s">
        <v>20</v>
      </c>
      <c r="B66" s="13"/>
      <c r="C66" s="13"/>
      <c r="D66" s="13"/>
      <c r="E66" s="13"/>
      <c r="F66" s="13"/>
      <c r="G66" s="13"/>
      <c r="H66" s="14"/>
      <c r="I66" s="14"/>
      <c r="J66" s="14"/>
      <c r="K66" s="14"/>
      <c r="L66" s="14"/>
      <c r="M66" s="5"/>
    </row>
    <row r="67" spans="1:13" x14ac:dyDescent="0.25">
      <c r="A67" s="16" t="s">
        <v>21</v>
      </c>
      <c r="B67" s="13" t="s">
        <v>35</v>
      </c>
      <c r="C67" s="30"/>
      <c r="D67" s="30"/>
      <c r="E67" s="30"/>
      <c r="F67" s="30"/>
      <c r="G67" s="30"/>
      <c r="H67" s="31"/>
      <c r="I67" s="14"/>
      <c r="J67" s="14"/>
      <c r="K67" s="14"/>
      <c r="L67" s="14"/>
      <c r="M67" s="5"/>
    </row>
    <row r="68" spans="1:13" x14ac:dyDescent="0.25">
      <c r="A68" s="16" t="s">
        <v>28</v>
      </c>
      <c r="B68" s="13" t="s">
        <v>35</v>
      </c>
      <c r="C68" s="30"/>
      <c r="D68" s="30"/>
      <c r="E68" s="30"/>
      <c r="F68" s="30"/>
      <c r="G68" s="30"/>
      <c r="H68" s="31"/>
      <c r="I68" s="14"/>
      <c r="J68" s="14"/>
      <c r="K68" s="14"/>
      <c r="L68" s="14"/>
      <c r="M68" s="5"/>
    </row>
    <row r="69" spans="1:13" x14ac:dyDescent="0.25">
      <c r="A69" s="16" t="s">
        <v>26</v>
      </c>
      <c r="B69" s="13" t="s">
        <v>35</v>
      </c>
      <c r="C69" s="30"/>
      <c r="D69" s="30"/>
      <c r="E69" s="30"/>
      <c r="F69" s="30"/>
      <c r="G69" s="30"/>
      <c r="H69" s="31"/>
      <c r="I69" s="14"/>
      <c r="J69" s="14"/>
      <c r="K69" s="14"/>
      <c r="L69" s="14"/>
      <c r="M69" s="5"/>
    </row>
    <row r="70" spans="1:13" x14ac:dyDescent="0.25">
      <c r="A70" s="16" t="s">
        <v>29</v>
      </c>
      <c r="B70" s="13">
        <f>SUM(C70:L70)</f>
        <v>35939887.540939994</v>
      </c>
      <c r="C70" s="13">
        <f t="shared" ref="C70:L70" si="15">C71+C72+C73+C74</f>
        <v>2515897.4</v>
      </c>
      <c r="D70" s="13">
        <f t="shared" si="15"/>
        <v>2596816.6</v>
      </c>
      <c r="E70" s="13">
        <f t="shared" si="15"/>
        <v>2957370.5</v>
      </c>
      <c r="F70" s="13">
        <f t="shared" si="15"/>
        <v>3022841.8000000003</v>
      </c>
      <c r="G70" s="13">
        <f t="shared" si="15"/>
        <v>3375457.6</v>
      </c>
      <c r="H70" s="14">
        <f>H71+H72+H73+H74</f>
        <v>3666312.23</v>
      </c>
      <c r="I70" s="13">
        <f t="shared" si="15"/>
        <v>3907899.03094</v>
      </c>
      <c r="J70" s="13">
        <f t="shared" si="15"/>
        <v>4706126.5799999991</v>
      </c>
      <c r="K70" s="13">
        <f t="shared" si="15"/>
        <v>4503814.4000000004</v>
      </c>
      <c r="L70" s="13">
        <f t="shared" si="15"/>
        <v>4687351.4000000004</v>
      </c>
      <c r="M70" s="5"/>
    </row>
    <row r="71" spans="1:13" x14ac:dyDescent="0.25">
      <c r="A71" s="12" t="s">
        <v>20</v>
      </c>
      <c r="B71" s="13">
        <f t="shared" ref="B71:B75" si="16">SUM(C71:L71)</f>
        <v>34385172.110939994</v>
      </c>
      <c r="C71" s="13">
        <f t="shared" ref="C71:L75" si="17">C27+C49</f>
        <v>2445897.4</v>
      </c>
      <c r="D71" s="13">
        <f t="shared" si="17"/>
        <v>2507287</v>
      </c>
      <c r="E71" s="13">
        <f t="shared" si="17"/>
        <v>2879389.5</v>
      </c>
      <c r="F71" s="13">
        <f t="shared" si="17"/>
        <v>2915496.7</v>
      </c>
      <c r="G71" s="13">
        <f t="shared" si="17"/>
        <v>3305457.6</v>
      </c>
      <c r="H71" s="14">
        <f t="shared" si="17"/>
        <v>3477400.2</v>
      </c>
      <c r="I71" s="13">
        <f t="shared" si="17"/>
        <v>3714137.7309400002</v>
      </c>
      <c r="J71" s="13">
        <f t="shared" si="17"/>
        <v>4466409.2799999993</v>
      </c>
      <c r="K71" s="13">
        <f t="shared" si="17"/>
        <v>4250810.2</v>
      </c>
      <c r="L71" s="13">
        <f t="shared" si="17"/>
        <v>4422886.5</v>
      </c>
      <c r="M71" s="5"/>
    </row>
    <row r="72" spans="1:13" x14ac:dyDescent="0.25">
      <c r="A72" s="16" t="s">
        <v>33</v>
      </c>
      <c r="B72" s="13">
        <f>SUM(C72:L72)</f>
        <v>760851.29999999993</v>
      </c>
      <c r="C72" s="13">
        <f t="shared" si="17"/>
        <v>0</v>
      </c>
      <c r="D72" s="13">
        <f t="shared" si="17"/>
        <v>19529.599999999999</v>
      </c>
      <c r="E72" s="13">
        <f t="shared" si="17"/>
        <v>7981</v>
      </c>
      <c r="F72" s="13">
        <f t="shared" si="17"/>
        <v>37345.1</v>
      </c>
      <c r="G72" s="13">
        <f t="shared" si="17"/>
        <v>0</v>
      </c>
      <c r="H72" s="14">
        <f t="shared" si="17"/>
        <v>55211.8</v>
      </c>
      <c r="I72" s="14">
        <f t="shared" si="17"/>
        <v>38497.4</v>
      </c>
      <c r="J72" s="14">
        <f>J28+J50</f>
        <v>196417.3</v>
      </c>
      <c r="K72" s="14">
        <f t="shared" si="17"/>
        <v>197104.2</v>
      </c>
      <c r="L72" s="14">
        <f t="shared" si="17"/>
        <v>208764.9</v>
      </c>
      <c r="M72" s="5"/>
    </row>
    <row r="73" spans="1:13" x14ac:dyDescent="0.25">
      <c r="A73" s="16" t="s">
        <v>25</v>
      </c>
      <c r="B73" s="13">
        <f t="shared" si="16"/>
        <v>0</v>
      </c>
      <c r="C73" s="13">
        <f t="shared" si="17"/>
        <v>0</v>
      </c>
      <c r="D73" s="13">
        <f t="shared" si="17"/>
        <v>0</v>
      </c>
      <c r="E73" s="13">
        <f t="shared" si="17"/>
        <v>0</v>
      </c>
      <c r="F73" s="13">
        <f t="shared" si="17"/>
        <v>0</v>
      </c>
      <c r="G73" s="13">
        <f t="shared" si="17"/>
        <v>0</v>
      </c>
      <c r="H73" s="14">
        <f t="shared" si="17"/>
        <v>0</v>
      </c>
      <c r="I73" s="14">
        <f t="shared" si="17"/>
        <v>0</v>
      </c>
      <c r="J73" s="14">
        <f t="shared" si="17"/>
        <v>0</v>
      </c>
      <c r="K73" s="14">
        <f t="shared" si="17"/>
        <v>0</v>
      </c>
      <c r="L73" s="14">
        <f t="shared" si="17"/>
        <v>0</v>
      </c>
      <c r="M73" s="5"/>
    </row>
    <row r="74" spans="1:13" x14ac:dyDescent="0.25">
      <c r="A74" s="15" t="s">
        <v>26</v>
      </c>
      <c r="B74" s="13">
        <f t="shared" si="16"/>
        <v>793864.13</v>
      </c>
      <c r="C74" s="13">
        <f t="shared" si="17"/>
        <v>70000</v>
      </c>
      <c r="D74" s="13">
        <f t="shared" si="17"/>
        <v>70000</v>
      </c>
      <c r="E74" s="13">
        <f t="shared" si="17"/>
        <v>70000</v>
      </c>
      <c r="F74" s="13">
        <f t="shared" si="17"/>
        <v>70000</v>
      </c>
      <c r="G74" s="13">
        <f t="shared" si="17"/>
        <v>70000</v>
      </c>
      <c r="H74" s="14">
        <f t="shared" si="17"/>
        <v>133700.23000000001</v>
      </c>
      <c r="I74" s="14">
        <f t="shared" si="17"/>
        <v>155263.9</v>
      </c>
      <c r="J74" s="14">
        <f t="shared" si="17"/>
        <v>43300</v>
      </c>
      <c r="K74" s="14">
        <f t="shared" si="17"/>
        <v>55900</v>
      </c>
      <c r="L74" s="14">
        <f t="shared" si="17"/>
        <v>55700</v>
      </c>
      <c r="M74" s="5"/>
    </row>
    <row r="75" spans="1:13" ht="15.75" thickBot="1" x14ac:dyDescent="0.3">
      <c r="A75" s="32" t="s">
        <v>30</v>
      </c>
      <c r="B75" s="25">
        <f t="shared" si="16"/>
        <v>1993.5</v>
      </c>
      <c r="C75" s="33">
        <f t="shared" si="17"/>
        <v>0</v>
      </c>
      <c r="D75" s="33">
        <f t="shared" si="17"/>
        <v>0</v>
      </c>
      <c r="E75" s="33">
        <f t="shared" si="17"/>
        <v>0</v>
      </c>
      <c r="F75" s="33">
        <f t="shared" si="17"/>
        <v>0</v>
      </c>
      <c r="G75" s="33">
        <f t="shared" si="17"/>
        <v>0</v>
      </c>
      <c r="H75" s="34">
        <f t="shared" si="17"/>
        <v>500</v>
      </c>
      <c r="I75" s="34">
        <f t="shared" si="17"/>
        <v>259.5</v>
      </c>
      <c r="J75" s="34">
        <f t="shared" si="17"/>
        <v>416</v>
      </c>
      <c r="K75" s="34">
        <f t="shared" si="17"/>
        <v>409</v>
      </c>
      <c r="L75" s="34">
        <f t="shared" si="17"/>
        <v>409</v>
      </c>
      <c r="M75" s="35"/>
    </row>
    <row r="76" spans="1:13" x14ac:dyDescent="0.25"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</row>
    <row r="77" spans="1:13" hidden="1" x14ac:dyDescent="0.25">
      <c r="B77" s="38" t="s">
        <v>36</v>
      </c>
      <c r="C77" s="39">
        <v>2445897.4</v>
      </c>
      <c r="D77" s="39">
        <v>2507287</v>
      </c>
      <c r="E77" s="39">
        <v>2879389.5</v>
      </c>
      <c r="F77" s="39">
        <v>2915496.7</v>
      </c>
      <c r="G77" s="39">
        <v>3305457.6</v>
      </c>
      <c r="H77" s="40">
        <v>3593251.8</v>
      </c>
      <c r="I77" s="41">
        <v>3625360.1999999997</v>
      </c>
      <c r="J77" s="41">
        <v>3751149.3000000003</v>
      </c>
      <c r="K77" s="42"/>
      <c r="L77" s="42"/>
      <c r="M77" s="42"/>
    </row>
    <row r="78" spans="1:13" hidden="1" x14ac:dyDescent="0.25">
      <c r="C78" s="43" t="e">
        <f>#REF!-C77</f>
        <v>#REF!</v>
      </c>
      <c r="D78" s="43" t="e">
        <f>#REF!-D77</f>
        <v>#REF!</v>
      </c>
      <c r="E78" s="43" t="e">
        <f>#REF!-E77</f>
        <v>#REF!</v>
      </c>
      <c r="F78" s="43" t="e">
        <f>#REF!-F77</f>
        <v>#REF!</v>
      </c>
      <c r="G78" s="43" t="e">
        <f>#REF!-G77</f>
        <v>#REF!</v>
      </c>
      <c r="H78" s="44" t="e">
        <f>#REF!+H72-H77</f>
        <v>#REF!</v>
      </c>
      <c r="I78" s="44" t="e">
        <f>#REF!-I77</f>
        <v>#REF!</v>
      </c>
      <c r="J78" s="44" t="e">
        <f>#REF!-J77</f>
        <v>#REF!</v>
      </c>
      <c r="K78" s="44" t="e">
        <f>#REF!-K77</f>
        <v>#REF!</v>
      </c>
      <c r="L78" s="44" t="e">
        <f>#REF!-L77</f>
        <v>#REF!</v>
      </c>
    </row>
    <row r="79" spans="1:13" x14ac:dyDescent="0.25">
      <c r="I79" s="45"/>
    </row>
    <row r="80" spans="1:13" x14ac:dyDescent="0.25">
      <c r="H80" s="45"/>
      <c r="I80" s="45"/>
      <c r="J80" s="45"/>
    </row>
  </sheetData>
  <mergeCells count="10">
    <mergeCell ref="K4:M4"/>
    <mergeCell ref="A5:M5"/>
    <mergeCell ref="A32:M32"/>
    <mergeCell ref="A54:M54"/>
    <mergeCell ref="A6:A8"/>
    <mergeCell ref="B6:L6"/>
    <mergeCell ref="M6:M7"/>
    <mergeCell ref="B7:B8"/>
    <mergeCell ref="C7:L7"/>
    <mergeCell ref="A10:M10"/>
  </mergeCells>
  <hyperlinks>
    <hyperlink ref="A12" r:id="rId1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27" r:id="rId2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44" r:id="rId3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17" r:id="rId4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22" r:id="rId5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34" r:id="rId6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39" r:id="rId7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49" r:id="rId8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56" r:id="rId9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61" r:id="rId10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66" r:id="rId11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  <hyperlink ref="A71" r:id="rId12" location="Лист2!Par572" display="../Папки_Отделов/Финансовый/Зайцева Д.М/ГП_Региональная программа развития СПО 2015-2020/Microsoft/Windows/Temporary Internet Files/Content.MSO/B89AF021.xls - Лист2!Par572"/>
  </hyperlinks>
  <pageMargins left="0.11811023622047245" right="0.11811023622047245" top="0.74803149606299213" bottom="0.74803149606299213" header="0.31496062992125984" footer="0.31496062992125984"/>
  <pageSetup paperSize="9" scale="77" fitToHeight="2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сводные ФЗ</vt:lpstr>
      <vt:lpstr>'сводные ФЗ'!Заголовки_для_печати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Дарья Михайловна</dc:creator>
  <cp:lastModifiedBy>Зайцева Дарья Михайловна</cp:lastModifiedBy>
  <cp:lastPrinted>2022-01-27T03:51:56Z</cp:lastPrinted>
  <dcterms:created xsi:type="dcterms:W3CDTF">2021-10-22T04:05:34Z</dcterms:created>
  <dcterms:modified xsi:type="dcterms:W3CDTF">2022-03-22T07:17:08Z</dcterms:modified>
</cp:coreProperties>
</file>